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calas\Downloads\"/>
    </mc:Choice>
  </mc:AlternateContent>
  <xr:revisionPtr revIDLastSave="0" documentId="13_ncr:1_{1A37B3CA-7962-473A-AA3E-B761789D38C9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Indice e Legenda" sheetId="1" r:id="rId1"/>
    <sheet name="Matrice delle Minacce" sheetId="2" r:id="rId2"/>
    <sheet name="Stoccaggio Cibo e Acqua" sheetId="3" r:id="rId3"/>
    <sheet name="Inventario Attrezzatura" sheetId="4" r:id="rId4"/>
    <sheet name="Checks di Integrita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5" l="1"/>
  <c r="B6" i="5"/>
  <c r="D42" i="3"/>
  <c r="D41" i="3"/>
  <c r="D40" i="3"/>
  <c r="D39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5" i="3" s="1"/>
  <c r="F7" i="3" s="1"/>
  <c r="F20" i="3"/>
  <c r="F19" i="3"/>
  <c r="F18" i="3"/>
  <c r="F17" i="3"/>
  <c r="B12" i="3"/>
  <c r="C7" i="5" s="1"/>
  <c r="B11" i="3"/>
  <c r="F6" i="3"/>
  <c r="F8" i="3" s="1"/>
  <c r="D10" i="2"/>
  <c r="E10" i="2" s="1"/>
  <c r="D9" i="2"/>
  <c r="E9" i="2" s="1"/>
  <c r="D8" i="2"/>
  <c r="E8" i="2" s="1"/>
  <c r="D7" i="2"/>
  <c r="E7" i="2" s="1"/>
  <c r="D6" i="2"/>
  <c r="E6" i="2" s="1"/>
  <c r="D5" i="2"/>
  <c r="B8" i="5" s="1"/>
  <c r="B7" i="5" l="1"/>
  <c r="D11" i="2"/>
  <c r="C8" i="5" s="1"/>
  <c r="E5" i="2"/>
</calcChain>
</file>

<file path=xl/sharedStrings.xml><?xml version="1.0" encoding="utf-8"?>
<sst xmlns="http://schemas.openxmlformats.org/spreadsheetml/2006/main" count="223" uniqueCount="200">
  <si>
    <t>PIANO DI SUSSISTENZA E GESTIONE EMERGENZE</t>
  </si>
  <si>
    <t>SCHEDE DEL MODELLO</t>
  </si>
  <si>
    <t>Nome Scheda</t>
  </si>
  <si>
    <t>Descrizione Tecnica</t>
  </si>
  <si>
    <t>Link Diretto</t>
  </si>
  <si>
    <t>Matrice delle Minacce</t>
  </si>
  <si>
    <t>Valutazione e quantificazione dei rischi territoriali basata su probabilità e gravità.</t>
  </si>
  <si>
    <t>Vai alla scheda →</t>
  </si>
  <si>
    <t>Stoccaggio Cibo e Acqua</t>
  </si>
  <si>
    <t>Calcolo dinamico del fabbisogno calorico familiare e inventario delle scorte alimentari e idriche.</t>
  </si>
  <si>
    <t>Inventario Attrezzatura</t>
  </si>
  <si>
    <t>Gestione e tracciamento di utensili manuali critici, sementi da sussistenza e beni di scambio (barter).</t>
  </si>
  <si>
    <t>Checks di Integrita</t>
  </si>
  <si>
    <t>Verifica automatica del corretto funzionamento delle formule e dell'equilibrio del modello.</t>
  </si>
  <si>
    <t>LEGENDA CONVENZIONI COLORE</t>
  </si>
  <si>
    <t>Stile Visivo</t>
  </si>
  <si>
    <t>Descrizione Funzionale</t>
  </si>
  <si>
    <t>Cella di Input</t>
  </si>
  <si>
    <t>Valore inseribile e modificabile dall'utente per personalizzare lo scenario.</t>
  </si>
  <si>
    <t>Cella Calcolata</t>
  </si>
  <si>
    <t>Formula matematica o logica automatica. Non modificare.</t>
  </si>
  <si>
    <t>Dati di Esempio</t>
  </si>
  <si>
    <t>Dati di esempio pre-inseriti (sostituisci con i tuoi dati effettivi).</t>
  </si>
  <si>
    <t>Standard / Etichette</t>
  </si>
  <si>
    <t>Testo standard o etichette descrittive del modello.</t>
  </si>
  <si>
    <t>MATRICE DELLE MINACCE &amp; VALUTAZIONE DEL RISCHIO</t>
  </si>
  <si>
    <t>Formula: Punteggio di Rischio = Probabilità (1-10) * Gravità (1-10)</t>
  </si>
  <si>
    <t>Scenario / Pericolo</t>
  </si>
  <si>
    <t>Probabilità (1-10)</t>
  </si>
  <si>
    <t>Gravità (1-10)</t>
  </si>
  <si>
    <t>Punteggio di Rischio</t>
  </si>
  <si>
    <t>Livello di Urgenza</t>
  </si>
  <si>
    <t>Azione Tattica Consigliata</t>
  </si>
  <si>
    <t>Collasso Socioeconomico</t>
  </si>
  <si>
    <t>Implementare logistica downshifting, accumulare scorte &gt;90gg, diversificare in oro.</t>
  </si>
  <si>
    <t>Blackout Sistemico (EMP)</t>
  </si>
  <si>
    <t>Installare inverter d'emergenza, batterie di accumulo, schermare radio/torce in Faraday.</t>
  </si>
  <si>
    <t>Terremoto in Area Metropolitana</t>
  </si>
  <si>
    <t>Mappare uscite di sicurezza verticali, bloccare mobili alti, preparare zaino BOB.</t>
  </si>
  <si>
    <t>Inondazioni e Alluvioni Rapide</t>
  </si>
  <si>
    <t>Allestire scorte e sistemi radio ai piani elevati, mappare vie d'esfiltrazione.</t>
  </si>
  <si>
    <t>Blackout Semplice (Breve)</t>
  </si>
  <si>
    <t>Mantenere batterie cariche, scorte alimentari e idriche base di 72 ore.</t>
  </si>
  <si>
    <t>Emergenza Sanitaria / Pandemia</t>
  </si>
  <si>
    <t>Predisporre DPI (mascherine, guanti), protocolli di isolamento d'aria e sanificazione.</t>
  </si>
  <si>
    <t>Punteggio Medio di Rischio:</t>
  </si>
  <si>
    <t>FABBISOGNO SUSSISTENZA E INVENTARIO SCORTE</t>
  </si>
  <si>
    <t>Pianificazione dinamica delle calorie e riserve idriche familiari.</t>
  </si>
  <si>
    <t>DATI DI INPUT FAMILIARI</t>
  </si>
  <si>
    <t>STATO COPERTURA SCORTE</t>
  </si>
  <si>
    <t>Membri della Famiglia (N. Persone)</t>
  </si>
  <si>
    <t>Persone</t>
  </si>
  <si>
    <t>Totale Calorie Stoccate:</t>
  </si>
  <si>
    <t>kcal</t>
  </si>
  <si>
    <t>Durata Target Scorte (Giorni)</t>
  </si>
  <si>
    <t>Giorni</t>
  </si>
  <si>
    <t>Totale Acqua Stoccata:</t>
  </si>
  <si>
    <t>Litri</t>
  </si>
  <si>
    <t>Fabbisogno Calorico (kcal/persona/giorno)</t>
  </si>
  <si>
    <t>Copertura Obiettivo Cibo:</t>
  </si>
  <si>
    <t>Fabbisogno Idrico (Litri/persona/giorno)</t>
  </si>
  <si>
    <t>Copertura Obiettivo Acqua:</t>
  </si>
  <si>
    <t>FABBISOGNO TOTALE OBIETTIVO</t>
  </si>
  <si>
    <t>Totale Calorie Richieste (kcal):</t>
  </si>
  <si>
    <t>Totale Acqua Richiesta (Litri):</t>
  </si>
  <si>
    <t>INVENTARIO ALIMENTARE DETTAGLIATO</t>
  </si>
  <si>
    <t>Descrizione Alimento</t>
  </si>
  <si>
    <t>Categoria</t>
  </si>
  <si>
    <t>Quantità</t>
  </si>
  <si>
    <t>Unità</t>
  </si>
  <si>
    <t>Calorie/Unità (kcal)</t>
  </si>
  <si>
    <t>Calorie Totali (kcal)</t>
  </si>
  <si>
    <t>Data di Scadenza</t>
  </si>
  <si>
    <t>Riso Sottovuoto (Kg 1)</t>
  </si>
  <si>
    <t>Carboidrati Secchi</t>
  </si>
  <si>
    <t>Pacco</t>
  </si>
  <si>
    <t>2030-12-31</t>
  </si>
  <si>
    <t>Pasta di Semola (Kg 1)</t>
  </si>
  <si>
    <t>2029-06-30</t>
  </si>
  <si>
    <t>Tonno in Scatola (80g)</t>
  </si>
  <si>
    <t>Proteine</t>
  </si>
  <si>
    <t>Scatola</t>
  </si>
  <si>
    <t>2028-05-15</t>
  </si>
  <si>
    <t>Carne in Scatola (90g)</t>
  </si>
  <si>
    <t>2028-03-20</t>
  </si>
  <si>
    <t>Fagioli Borlotti (400g)</t>
  </si>
  <si>
    <t>Barattolo</t>
  </si>
  <si>
    <t>2027-11-10</t>
  </si>
  <si>
    <t>Olio Extravergine (1L)</t>
  </si>
  <si>
    <t>Lipidi</t>
  </si>
  <si>
    <t>Bottiglia</t>
  </si>
  <si>
    <t>2028-09-01</t>
  </si>
  <si>
    <t>Miele Naturale (Kg 1)</t>
  </si>
  <si>
    <t>Vaso</t>
  </si>
  <si>
    <t>2031-12-31</t>
  </si>
  <si>
    <t>Zucchero Semolato (Kg 1)</t>
  </si>
  <si>
    <t>Conservanti</t>
  </si>
  <si>
    <t>2035-12-31</t>
  </si>
  <si>
    <t>Latte Condensato (400g)</t>
  </si>
  <si>
    <t>Comfort</t>
  </si>
  <si>
    <t>2027-12-31</t>
  </si>
  <si>
    <t>Sale Grosso (Kg 1)</t>
  </si>
  <si>
    <t>2040-12-31</t>
  </si>
  <si>
    <t>INVENTARIO IDRICO DETTAGLIATO</t>
  </si>
  <si>
    <t>Descrizione Riserva</t>
  </si>
  <si>
    <t>Quantità (Unità)</t>
  </si>
  <si>
    <t>Litri per Unità</t>
  </si>
  <si>
    <t>Totale Litri (L)</t>
  </si>
  <si>
    <t>Trattamento Applicato</t>
  </si>
  <si>
    <t>Nota Operativa</t>
  </si>
  <si>
    <t>Taniche HDPE Alimentari</t>
  </si>
  <si>
    <t>Cloro (Ipoclorito di Sodio 5% - 4 gocce/L)</t>
  </si>
  <si>
    <t>Stoccate in cantina, fresca e al buio</t>
  </si>
  <si>
    <t>Bottiglie PET Sigillate</t>
  </si>
  <si>
    <t>Nessuno (Sigillato di fabbrica)</t>
  </si>
  <si>
    <t>Rotazione periodica semestrale</t>
  </si>
  <si>
    <t>Cisterna Raccolta Piovana</t>
  </si>
  <si>
    <t>Filtro sedimenti + Trattamento shock</t>
  </si>
  <si>
    <t>Esclusivamente per igiene e irrigazione orto</t>
  </si>
  <si>
    <t>UTENSILI MANUALI, BANCA SEMENTI E BENI DI BARTER</t>
  </si>
  <si>
    <t>Tracciamento dell'hardware analogico resiliente e degli asset di scambio per la borsa nera.</t>
  </si>
  <si>
    <t>UTENSILI MANUALI CRITICI (NO ELETTRICITÀ)</t>
  </si>
  <si>
    <t>Nome Utensile</t>
  </si>
  <si>
    <t>Quantità stoccata</t>
  </si>
  <si>
    <t>Stato d'Uso</t>
  </si>
  <si>
    <t>Indice di Qualità (1-5)</t>
  </si>
  <si>
    <t>Nota Operativa / Set di ricambio</t>
  </si>
  <si>
    <t>Trapano Manuale (Girabarchino)</t>
  </si>
  <si>
    <t>Eccellente</t>
  </si>
  <si>
    <t>Fornito con set completo di punte HSS per legno e metallo.</t>
  </si>
  <si>
    <t>Segaccio da Legno (Falegname)</t>
  </si>
  <si>
    <t>Nuovo</t>
  </si>
  <si>
    <t>Lama extra di ricambio inclusa.</t>
  </si>
  <si>
    <t>Seghetto da Ferro (Mec)</t>
  </si>
  <si>
    <t>Ottimo</t>
  </si>
  <si>
    <t>Scorta di 10 lame flessibili bimetalliche.</t>
  </si>
  <si>
    <t>Set Chiavi Metriche (Fisse)</t>
  </si>
  <si>
    <t>Completo</t>
  </si>
  <si>
    <t>Acciaio al Cromo Vanadio professionale, misure 6-22mm.</t>
  </si>
  <si>
    <t>Nastro Telato (American Tape)</t>
  </si>
  <si>
    <t>Sigillato</t>
  </si>
  <si>
    <t>Rotoli da 50 metri ad alta aderenza.</t>
  </si>
  <si>
    <t>Cagne / Giratubi per Idraulica</t>
  </si>
  <si>
    <t>Buono</t>
  </si>
  <si>
    <t>Misura 1.5 pollici per filettature tubi metallici.</t>
  </si>
  <si>
    <t>BANCA DELLE SEMENTI DI SUSSISTENZA (NON IBRIDE)</t>
  </si>
  <si>
    <t>Varietà Coltura</t>
  </si>
  <si>
    <t>Quantità (Buste)</t>
  </si>
  <si>
    <t>Difficoltà Coltura</t>
  </si>
  <si>
    <t>Apporto Nutrizionale</t>
  </si>
  <si>
    <t>Nota di Conservazione / Semina</t>
  </si>
  <si>
    <t>Zucca Lunga di Napoli</t>
  </si>
  <si>
    <t>Facile</t>
  </si>
  <si>
    <t>Carboidrati / Fibre</t>
  </si>
  <si>
    <t>Semina ad aprile, ottima conservabilità invernale.</t>
  </si>
  <si>
    <t>Fagiolo Rampicante Borlotto</t>
  </si>
  <si>
    <t>Molto Facile</t>
  </si>
  <si>
    <t>Proteine Vegetali</t>
  </si>
  <si>
    <t>Associazione con mais (permacultura), altissima resa.</t>
  </si>
  <si>
    <t>Patate da Seme (Tuberi)</t>
  </si>
  <si>
    <t>Carboidrati Calorici</t>
  </si>
  <si>
    <t>Semina a marzo/aprile, stoccaggio in cantina buia.</t>
  </si>
  <si>
    <t>Crescione / Senape (Rapidi)</t>
  </si>
  <si>
    <t>Immediata</t>
  </si>
  <si>
    <t>Vitamine / Sali Minerali</t>
  </si>
  <si>
    <t>Crescita in 3 giorni per ricarica vitaminica rapida.</t>
  </si>
  <si>
    <t>BENI DI CONFORTO, SCAMBIO (BARTER) E VALUTA FISICA</t>
  </si>
  <si>
    <t>Bene di Scambio</t>
  </si>
  <si>
    <t>Unità di Misura</t>
  </si>
  <si>
    <t>Liquidità Borsa Nera</t>
  </si>
  <si>
    <t>Note Operative / Tattiche</t>
  </si>
  <si>
    <t>Sterline d'Oro (Sovereigns)</t>
  </si>
  <si>
    <t>Monete</t>
  </si>
  <si>
    <t>Estrema</t>
  </si>
  <si>
    <t>Conservabilità eterna, non risente dell'inflazione.</t>
  </si>
  <si>
    <t>Sale Marino Grosso</t>
  </si>
  <si>
    <t>Kg</t>
  </si>
  <si>
    <t>Alta</t>
  </si>
  <si>
    <t>Bassa deperibilità, fondamentale per conservare carni.</t>
  </si>
  <si>
    <t>Antibiotici ad Ampio Spettro</t>
  </si>
  <si>
    <t>Scatole</t>
  </si>
  <si>
    <t>Beni salvavita di altissimo valore negoziale.</t>
  </si>
  <si>
    <t>Batterie AA Ricaricabili</t>
  </si>
  <si>
    <t>Fornite cariche, essenziali per radio e comunicazioni.</t>
  </si>
  <si>
    <t>Tabacco in Foglie / Sigarette</t>
  </si>
  <si>
    <t>Pacchetti</t>
  </si>
  <si>
    <t>Forte</t>
  </si>
  <si>
    <t>Bene di conforto psicologico ad altissima spendibilità.</t>
  </si>
  <si>
    <t>SCHEDA DI VERIFICA INTEGRITÀ DEL MODELLO</t>
  </si>
  <si>
    <t>Controlli automatici per escludere errori di calcolo, riferimenti circolari o valori nulli.</t>
  </si>
  <si>
    <t>CHECKS DI CONFIGURAZIONE</t>
  </si>
  <si>
    <t>Oggetto del Controllo</t>
  </si>
  <si>
    <t>Formula di Verifica</t>
  </si>
  <si>
    <t>Stato</t>
  </si>
  <si>
    <t>Calcolo Fabbisogno Alimentare</t>
  </si>
  <si>
    <t>Verifica che il fabbisogno calorico totale rispetti la formula (Persone * Giorni * kcal).</t>
  </si>
  <si>
    <t>Calcolo Fabbisogno Idrico</t>
  </si>
  <si>
    <t>Verifica che il fabbisogno idrico totale rispetti la formula (Persone * Giorni * Litri/persona).</t>
  </si>
  <si>
    <t>Integrità Matrice Rischi</t>
  </si>
  <si>
    <t>Verifica che la Matrice delle Minacce calcoli correttamente i punteggi di rischio attivi.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</si>
</sst>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8" x14ac:knownFonts="1">
    <font>
      <sz val="11"/>
      <color theme="1"/>
      <name val="Calibri"/>
      <family val="2"/>
      <scheme val="minor"/>
    </font>
    <font>
      <b/>
      <sz val="16"/>
      <color rgb="FF1F4E79"/>
      <name val="Calibri"/>
    </font>
    <font>
      <i/>
      <sz val="9"/>
      <color rgb="FF595959"/>
      <name val="Calibri"/>
    </font>
    <font>
      <b/>
      <sz val="11"/>
      <name val="Calibri"/>
    </font>
    <font>
      <b/>
      <sz val="11"/>
      <color rgb="FFFFFFFF"/>
      <name val="Calibri"/>
    </font>
    <font>
      <sz val="11"/>
      <name val="Calibri"/>
    </font>
    <font>
      <u/>
      <sz val="11"/>
      <color rgb="FF0563C1"/>
      <name val="Calibri"/>
    </font>
    <font>
      <i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CE6F1"/>
        <bgColor rgb="FFDCE6F1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D6DCE4"/>
        <bgColor rgb="FFD6DCE4"/>
      </patternFill>
    </fill>
    <fill>
      <patternFill patternType="solid">
        <fgColor rgb="FF4472C4"/>
        <bgColor rgb="FF4472C4"/>
      </patternFill>
    </fill>
    <fill>
      <patternFill patternType="solid">
        <fgColor rgb="FF333333"/>
        <bgColor rgb="FF333333"/>
      </patternFill>
    </fill>
  </fills>
  <borders count="4">
    <border>
      <left/>
      <right/>
      <top/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medium">
        <color rgb="FF2F5496"/>
      </bottom>
      <diagonal/>
    </border>
    <border>
      <left/>
      <right/>
      <top style="thin">
        <color rgb="FFD3D3D3"/>
      </top>
      <bottom style="double">
        <color rgb="FF2F5496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5" borderId="1" xfId="0" applyFont="1" applyFill="1" applyBorder="1"/>
    <xf numFmtId="3" fontId="5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0" fillId="0" borderId="3" xfId="0" applyBorder="1"/>
    <xf numFmtId="164" fontId="3" fillId="6" borderId="3" xfId="0" applyNumberFormat="1" applyFont="1" applyFill="1" applyBorder="1" applyAlignment="1">
      <alignment horizontal="center" vertical="center"/>
    </xf>
    <xf numFmtId="0" fontId="0" fillId="7" borderId="0" xfId="0" applyFill="1"/>
    <xf numFmtId="0" fontId="5" fillId="0" borderId="0" xfId="0" applyFont="1"/>
    <xf numFmtId="3" fontId="3" fillId="3" borderId="0" xfId="0" applyNumberFormat="1" applyFont="1" applyFill="1" applyAlignment="1">
      <alignment horizontal="right" vertical="center"/>
    </xf>
    <xf numFmtId="0" fontId="7" fillId="0" borderId="0" xfId="0" applyFont="1"/>
    <xf numFmtId="3" fontId="3" fillId="4" borderId="0" xfId="0" applyNumberFormat="1" applyFont="1" applyFill="1" applyAlignment="1">
      <alignment horizontal="right" vertical="center"/>
    </xf>
    <xf numFmtId="165" fontId="3" fillId="4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0" fontId="5" fillId="5" borderId="1" xfId="0" applyFont="1" applyFill="1" applyBorder="1"/>
    <xf numFmtId="0" fontId="5" fillId="0" borderId="1" xfId="0" applyFont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0" fontId="0" fillId="0" borderId="1" xfId="0" applyBorder="1"/>
    <xf numFmtId="0" fontId="0" fillId="3" borderId="1" xfId="0" applyFill="1" applyBorder="1"/>
    <xf numFmtId="3" fontId="3" fillId="4" borderId="1" xfId="0" applyNumberFormat="1" applyFont="1" applyFill="1" applyBorder="1"/>
    <xf numFmtId="164" fontId="5" fillId="3" borderId="1" xfId="0" applyNumberFormat="1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>
      <alignment horizontal="right" vertical="center"/>
    </xf>
    <xf numFmtId="166" fontId="3" fillId="4" borderId="1" xfId="0" applyNumberFormat="1" applyFont="1" applyFill="1" applyBorder="1"/>
    <xf numFmtId="0" fontId="5" fillId="3" borderId="1" xfId="0" applyFont="1" applyFill="1" applyBorder="1" applyAlignment="1">
      <alignment horizontal="center" vertical="center"/>
    </xf>
    <xf numFmtId="0" fontId="0" fillId="8" borderId="0" xfId="0" applyFill="1"/>
    <xf numFmtId="0" fontId="7" fillId="0" borderId="1" xfId="0" applyFont="1" applyBorder="1"/>
    <xf numFmtId="0" fontId="4" fillId="0" borderId="0" xfId="0" applyFont="1"/>
    <xf numFmtId="0" fontId="0" fillId="7" borderId="0" xfId="0" applyFill="1"/>
    <xf numFmtId="0" fontId="0" fillId="8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showGridLines="0" workbookViewId="0">
      <selection activeCell="A2" sqref="A2"/>
    </sheetView>
  </sheetViews>
  <sheetFormatPr defaultRowHeight="15" x14ac:dyDescent="0.25"/>
  <cols>
    <col min="1" max="1" width="25" customWidth="1"/>
    <col min="2" max="2" width="75" customWidth="1"/>
    <col min="3" max="3" width="20" customWidth="1"/>
  </cols>
  <sheetData>
    <row r="1" spans="1:3" ht="21" x14ac:dyDescent="0.35">
      <c r="A1" s="1" t="s">
        <v>0</v>
      </c>
    </row>
    <row r="2" spans="1:3" x14ac:dyDescent="0.25">
      <c r="A2" s="2"/>
    </row>
    <row r="4" spans="1:3" x14ac:dyDescent="0.25">
      <c r="A4" s="3" t="s">
        <v>1</v>
      </c>
    </row>
    <row r="5" spans="1:3" ht="24.95" customHeight="1" x14ac:dyDescent="0.25">
      <c r="A5" s="4" t="s">
        <v>2</v>
      </c>
      <c r="B5" s="4" t="s">
        <v>3</v>
      </c>
      <c r="C5" s="4" t="s">
        <v>4</v>
      </c>
    </row>
    <row r="6" spans="1:3" ht="20.100000000000001" customHeight="1" x14ac:dyDescent="0.25">
      <c r="A6" s="5" t="s">
        <v>5</v>
      </c>
      <c r="B6" s="6" t="s">
        <v>6</v>
      </c>
      <c r="C6" s="7" t="s">
        <v>7</v>
      </c>
    </row>
    <row r="7" spans="1:3" ht="20.100000000000001" customHeight="1" x14ac:dyDescent="0.25">
      <c r="A7" s="5" t="s">
        <v>8</v>
      </c>
      <c r="B7" s="6" t="s">
        <v>9</v>
      </c>
      <c r="C7" s="7" t="s">
        <v>7</v>
      </c>
    </row>
    <row r="8" spans="1:3" ht="20.100000000000001" customHeight="1" x14ac:dyDescent="0.25">
      <c r="A8" s="5" t="s">
        <v>10</v>
      </c>
      <c r="B8" s="6" t="s">
        <v>11</v>
      </c>
      <c r="C8" s="7" t="s">
        <v>7</v>
      </c>
    </row>
    <row r="9" spans="1:3" ht="20.100000000000001" customHeight="1" x14ac:dyDescent="0.25">
      <c r="A9" s="5" t="s">
        <v>12</v>
      </c>
      <c r="B9" s="6" t="s">
        <v>13</v>
      </c>
      <c r="C9" s="7" t="s">
        <v>7</v>
      </c>
    </row>
    <row r="12" spans="1:3" x14ac:dyDescent="0.25">
      <c r="A12" s="3" t="s">
        <v>14</v>
      </c>
    </row>
    <row r="13" spans="1:3" ht="24.95" customHeight="1" x14ac:dyDescent="0.25">
      <c r="A13" s="4" t="s">
        <v>15</v>
      </c>
      <c r="B13" s="4" t="s">
        <v>16</v>
      </c>
    </row>
    <row r="14" spans="1:3" ht="20.100000000000001" customHeight="1" x14ac:dyDescent="0.25">
      <c r="A14" s="8" t="s">
        <v>17</v>
      </c>
      <c r="B14" s="6" t="s">
        <v>18</v>
      </c>
    </row>
    <row r="15" spans="1:3" ht="20.100000000000001" customHeight="1" x14ac:dyDescent="0.25">
      <c r="A15" s="9" t="s">
        <v>19</v>
      </c>
      <c r="B15" s="6" t="s">
        <v>20</v>
      </c>
    </row>
    <row r="16" spans="1:3" ht="20.100000000000001" customHeight="1" x14ac:dyDescent="0.25">
      <c r="A16" s="10" t="s">
        <v>21</v>
      </c>
      <c r="B16" s="6" t="s">
        <v>22</v>
      </c>
    </row>
    <row r="17" spans="1:2" ht="20.100000000000001" customHeight="1" x14ac:dyDescent="0.25">
      <c r="A17" s="11" t="s">
        <v>23</v>
      </c>
      <c r="B17" s="6" t="s">
        <v>24</v>
      </c>
    </row>
  </sheetData>
  <hyperlinks>
    <hyperlink ref="C6" location="'Matrice delle Minacce'!A1" display="Vai alla scheda →" xr:uid="{00000000-0004-0000-0000-000000000000}"/>
    <hyperlink ref="C7" location="'Stoccaggio Cibo e Acqua'!A1" display="Vai alla scheda →" xr:uid="{00000000-0004-0000-0000-000001000000}"/>
    <hyperlink ref="C8" location="'Inventario Attrezzatura'!A1" display="Vai alla scheda →" xr:uid="{00000000-0004-0000-0000-000002000000}"/>
    <hyperlink ref="C9" location="'Checks di Integrita'!A1" display="Vai alla scheda →" xr:uid="{00000000-0004-0000-0000-000003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showGridLines="0" workbookViewId="0"/>
  </sheetViews>
  <sheetFormatPr defaultRowHeight="15" x14ac:dyDescent="0.25"/>
  <cols>
    <col min="1" max="1" width="32" customWidth="1"/>
    <col min="2" max="2" width="22" customWidth="1"/>
    <col min="3" max="3" width="18" customWidth="1"/>
    <col min="4" max="4" width="24" customWidth="1"/>
    <col min="5" max="5" width="22" customWidth="1"/>
    <col min="6" max="6" width="75" customWidth="1"/>
  </cols>
  <sheetData>
    <row r="1" spans="1:6" ht="21" x14ac:dyDescent="0.35">
      <c r="A1" s="1" t="s">
        <v>25</v>
      </c>
    </row>
    <row r="2" spans="1:6" x14ac:dyDescent="0.25">
      <c r="A2" s="2" t="s">
        <v>26</v>
      </c>
    </row>
    <row r="4" spans="1:6" ht="24.95" customHeight="1" x14ac:dyDescent="0.25">
      <c r="A4" s="12" t="s">
        <v>27</v>
      </c>
      <c r="B4" s="12" t="s">
        <v>28</v>
      </c>
      <c r="C4" s="12" t="s">
        <v>29</v>
      </c>
      <c r="D4" s="12" t="s">
        <v>30</v>
      </c>
      <c r="E4" s="12" t="s">
        <v>31</v>
      </c>
      <c r="F4" s="12" t="s">
        <v>32</v>
      </c>
    </row>
    <row r="5" spans="1:6" ht="20.100000000000001" customHeight="1" x14ac:dyDescent="0.25">
      <c r="A5" s="13" t="s">
        <v>33</v>
      </c>
      <c r="B5" s="14">
        <v>7</v>
      </c>
      <c r="C5" s="14">
        <v>9</v>
      </c>
      <c r="D5" s="15">
        <f t="shared" ref="D5:D10" si="0">B5*C5</f>
        <v>63</v>
      </c>
      <c r="E5" s="9" t="str">
        <f t="shared" ref="E5:E10" si="1">IF(D5&gt;=50, "Priorità Assoluta", IF(D5&gt;=25, "Urgente", "Monitoraggio"))</f>
        <v>Priorità Assoluta</v>
      </c>
      <c r="F5" s="16" t="s">
        <v>34</v>
      </c>
    </row>
    <row r="6" spans="1:6" ht="20.100000000000001" customHeight="1" x14ac:dyDescent="0.25">
      <c r="A6" s="13" t="s">
        <v>35</v>
      </c>
      <c r="B6" s="14">
        <v>5</v>
      </c>
      <c r="C6" s="14">
        <v>8</v>
      </c>
      <c r="D6" s="15">
        <f t="shared" si="0"/>
        <v>40</v>
      </c>
      <c r="E6" s="9" t="str">
        <f t="shared" si="1"/>
        <v>Urgente</v>
      </c>
      <c r="F6" s="16" t="s">
        <v>36</v>
      </c>
    </row>
    <row r="7" spans="1:6" ht="20.100000000000001" customHeight="1" x14ac:dyDescent="0.25">
      <c r="A7" s="13" t="s">
        <v>37</v>
      </c>
      <c r="B7" s="14">
        <v>4</v>
      </c>
      <c r="C7" s="14">
        <v>9</v>
      </c>
      <c r="D7" s="15">
        <f t="shared" si="0"/>
        <v>36</v>
      </c>
      <c r="E7" s="9" t="str">
        <f t="shared" si="1"/>
        <v>Urgente</v>
      </c>
      <c r="F7" s="16" t="s">
        <v>38</v>
      </c>
    </row>
    <row r="8" spans="1:6" ht="20.100000000000001" customHeight="1" x14ac:dyDescent="0.25">
      <c r="A8" s="13" t="s">
        <v>39</v>
      </c>
      <c r="B8" s="14">
        <v>6</v>
      </c>
      <c r="C8" s="14">
        <v>7</v>
      </c>
      <c r="D8" s="15">
        <f t="shared" si="0"/>
        <v>42</v>
      </c>
      <c r="E8" s="9" t="str">
        <f t="shared" si="1"/>
        <v>Urgente</v>
      </c>
      <c r="F8" s="16" t="s">
        <v>40</v>
      </c>
    </row>
    <row r="9" spans="1:6" ht="20.100000000000001" customHeight="1" x14ac:dyDescent="0.25">
      <c r="A9" s="13" t="s">
        <v>41</v>
      </c>
      <c r="B9" s="14">
        <v>8</v>
      </c>
      <c r="C9" s="14">
        <v>3</v>
      </c>
      <c r="D9" s="15">
        <f t="shared" si="0"/>
        <v>24</v>
      </c>
      <c r="E9" s="9" t="str">
        <f t="shared" si="1"/>
        <v>Monitoraggio</v>
      </c>
      <c r="F9" s="16" t="s">
        <v>42</v>
      </c>
    </row>
    <row r="10" spans="1:6" ht="20.100000000000001" customHeight="1" x14ac:dyDescent="0.25">
      <c r="A10" s="13" t="s">
        <v>43</v>
      </c>
      <c r="B10" s="14">
        <v>5</v>
      </c>
      <c r="C10" s="14">
        <v>8</v>
      </c>
      <c r="D10" s="15">
        <f t="shared" si="0"/>
        <v>40</v>
      </c>
      <c r="E10" s="9" t="str">
        <f t="shared" si="1"/>
        <v>Urgente</v>
      </c>
      <c r="F10" s="16" t="s">
        <v>44</v>
      </c>
    </row>
    <row r="11" spans="1:6" ht="21.95" customHeight="1" x14ac:dyDescent="0.25">
      <c r="A11" s="17" t="s">
        <v>45</v>
      </c>
      <c r="B11" s="18"/>
      <c r="C11" s="18"/>
      <c r="D11" s="19">
        <f>AVERAGE(D5:D10)</f>
        <v>40.833333333333336</v>
      </c>
      <c r="E11" s="18"/>
      <c r="F11" s="18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"/>
  <sheetViews>
    <sheetView showGridLines="0" workbookViewId="0"/>
  </sheetViews>
  <sheetFormatPr defaultRowHeight="15" x14ac:dyDescent="0.25"/>
  <cols>
    <col min="1" max="1" width="45" customWidth="1"/>
    <col min="2" max="2" width="15" customWidth="1"/>
    <col min="3" max="3" width="12" customWidth="1"/>
    <col min="4" max="4" width="20" customWidth="1"/>
    <col min="5" max="5" width="28" customWidth="1"/>
    <col min="6" max="6" width="18" customWidth="1"/>
    <col min="7" max="7" width="40" customWidth="1"/>
  </cols>
  <sheetData>
    <row r="1" spans="1:7" ht="21" x14ac:dyDescent="0.35">
      <c r="A1" s="1" t="s">
        <v>46</v>
      </c>
    </row>
    <row r="2" spans="1:7" x14ac:dyDescent="0.25">
      <c r="A2" s="2" t="s">
        <v>47</v>
      </c>
    </row>
    <row r="4" spans="1:7" s="20" customFormat="1" x14ac:dyDescent="0.25">
      <c r="A4" s="41" t="s">
        <v>48</v>
      </c>
      <c r="B4" s="42"/>
      <c r="C4" s="42"/>
      <c r="E4" s="41" t="s">
        <v>49</v>
      </c>
      <c r="F4" s="42"/>
      <c r="G4" s="42"/>
    </row>
    <row r="5" spans="1:7" ht="20.100000000000001" customHeight="1" x14ac:dyDescent="0.25">
      <c r="A5" s="21" t="s">
        <v>50</v>
      </c>
      <c r="B5" s="22">
        <v>4</v>
      </c>
      <c r="C5" s="23" t="s">
        <v>51</v>
      </c>
      <c r="E5" s="21" t="s">
        <v>52</v>
      </c>
      <c r="F5" s="24">
        <f>SUM(F21:F35)</f>
        <v>245530</v>
      </c>
      <c r="G5" s="23" t="s">
        <v>53</v>
      </c>
    </row>
    <row r="6" spans="1:7" ht="20.100000000000001" customHeight="1" x14ac:dyDescent="0.25">
      <c r="A6" s="21" t="s">
        <v>54</v>
      </c>
      <c r="B6" s="22">
        <v>90</v>
      </c>
      <c r="C6" s="23" t="s">
        <v>55</v>
      </c>
      <c r="E6" s="21" t="s">
        <v>56</v>
      </c>
      <c r="F6" s="24">
        <f>SUM(D40:D43)</f>
        <v>560</v>
      </c>
      <c r="G6" s="23" t="s">
        <v>57</v>
      </c>
    </row>
    <row r="7" spans="1:7" ht="20.100000000000001" customHeight="1" x14ac:dyDescent="0.25">
      <c r="A7" s="21" t="s">
        <v>58</v>
      </c>
      <c r="B7" s="22">
        <v>2000</v>
      </c>
      <c r="C7" s="23" t="s">
        <v>53</v>
      </c>
      <c r="E7" s="21" t="s">
        <v>59</v>
      </c>
      <c r="F7" s="25">
        <f>F5/B11</f>
        <v>0.34101388888888889</v>
      </c>
    </row>
    <row r="8" spans="1:7" ht="20.100000000000001" customHeight="1" x14ac:dyDescent="0.25">
      <c r="A8" s="21" t="s">
        <v>60</v>
      </c>
      <c r="B8" s="26">
        <v>3</v>
      </c>
      <c r="C8" s="23" t="s">
        <v>57</v>
      </c>
      <c r="E8" s="21" t="s">
        <v>61</v>
      </c>
      <c r="F8" s="25">
        <f>F6/B12</f>
        <v>0.51851851851851849</v>
      </c>
    </row>
    <row r="10" spans="1:7" s="20" customFormat="1" x14ac:dyDescent="0.25">
      <c r="A10" s="41" t="s">
        <v>62</v>
      </c>
      <c r="B10" s="42"/>
      <c r="C10" s="42"/>
    </row>
    <row r="11" spans="1:7" ht="20.100000000000001" customHeight="1" x14ac:dyDescent="0.25">
      <c r="A11" s="21" t="s">
        <v>63</v>
      </c>
      <c r="B11" s="24">
        <f>B5*B6*B7</f>
        <v>720000</v>
      </c>
      <c r="C11" s="23" t="s">
        <v>53</v>
      </c>
    </row>
    <row r="12" spans="1:7" ht="20.100000000000001" customHeight="1" x14ac:dyDescent="0.25">
      <c r="A12" s="21" t="s">
        <v>64</v>
      </c>
      <c r="B12" s="24">
        <f>B5*B6*B8</f>
        <v>1080</v>
      </c>
      <c r="C12" s="23" t="s">
        <v>57</v>
      </c>
    </row>
    <row r="15" spans="1:7" s="20" customFormat="1" x14ac:dyDescent="0.25">
      <c r="A15" s="41" t="s">
        <v>65</v>
      </c>
      <c r="B15" s="42"/>
      <c r="C15" s="42"/>
      <c r="D15" s="42"/>
      <c r="E15" s="42"/>
      <c r="F15" s="42"/>
      <c r="G15" s="42"/>
    </row>
    <row r="16" spans="1:7" ht="24.95" customHeight="1" x14ac:dyDescent="0.25">
      <c r="A16" s="12" t="s">
        <v>66</v>
      </c>
      <c r="B16" s="12" t="s">
        <v>67</v>
      </c>
      <c r="C16" s="12" t="s">
        <v>68</v>
      </c>
      <c r="D16" s="12" t="s">
        <v>69</v>
      </c>
      <c r="E16" s="12" t="s">
        <v>70</v>
      </c>
      <c r="F16" s="12" t="s">
        <v>71</v>
      </c>
      <c r="G16" s="12" t="s">
        <v>72</v>
      </c>
    </row>
    <row r="17" spans="1:7" ht="20.100000000000001" customHeight="1" x14ac:dyDescent="0.25">
      <c r="A17" s="27" t="s">
        <v>73</v>
      </c>
      <c r="B17" s="28" t="s">
        <v>74</v>
      </c>
      <c r="C17" s="29">
        <v>50</v>
      </c>
      <c r="D17" s="28" t="s">
        <v>75</v>
      </c>
      <c r="E17" s="30">
        <v>3600</v>
      </c>
      <c r="F17" s="31">
        <f t="shared" ref="F17:F35" si="0">C17*E17</f>
        <v>180000</v>
      </c>
      <c r="G17" s="28" t="s">
        <v>76</v>
      </c>
    </row>
    <row r="18" spans="1:7" ht="20.100000000000001" customHeight="1" x14ac:dyDescent="0.25">
      <c r="A18" s="27" t="s">
        <v>77</v>
      </c>
      <c r="B18" s="28" t="s">
        <v>74</v>
      </c>
      <c r="C18" s="29">
        <v>40</v>
      </c>
      <c r="D18" s="28" t="s">
        <v>75</v>
      </c>
      <c r="E18" s="30">
        <v>3500</v>
      </c>
      <c r="F18" s="31">
        <f t="shared" si="0"/>
        <v>140000</v>
      </c>
      <c r="G18" s="28" t="s">
        <v>78</v>
      </c>
    </row>
    <row r="19" spans="1:7" ht="20.100000000000001" customHeight="1" x14ac:dyDescent="0.25">
      <c r="A19" s="27" t="s">
        <v>79</v>
      </c>
      <c r="B19" s="28" t="s">
        <v>80</v>
      </c>
      <c r="C19" s="29">
        <v>100</v>
      </c>
      <c r="D19" s="28" t="s">
        <v>81</v>
      </c>
      <c r="E19" s="30">
        <v>160</v>
      </c>
      <c r="F19" s="31">
        <f t="shared" si="0"/>
        <v>16000</v>
      </c>
      <c r="G19" s="28" t="s">
        <v>82</v>
      </c>
    </row>
    <row r="20" spans="1:7" ht="20.100000000000001" customHeight="1" x14ac:dyDescent="0.25">
      <c r="A20" s="27" t="s">
        <v>83</v>
      </c>
      <c r="B20" s="28" t="s">
        <v>80</v>
      </c>
      <c r="C20" s="29">
        <v>80</v>
      </c>
      <c r="D20" s="28" t="s">
        <v>81</v>
      </c>
      <c r="E20" s="30">
        <v>190</v>
      </c>
      <c r="F20" s="31">
        <f t="shared" si="0"/>
        <v>15200</v>
      </c>
      <c r="G20" s="28" t="s">
        <v>84</v>
      </c>
    </row>
    <row r="21" spans="1:7" ht="20.100000000000001" customHeight="1" x14ac:dyDescent="0.25">
      <c r="A21" s="27" t="s">
        <v>85</v>
      </c>
      <c r="B21" s="28" t="s">
        <v>80</v>
      </c>
      <c r="C21" s="29">
        <v>60</v>
      </c>
      <c r="D21" s="28" t="s">
        <v>86</v>
      </c>
      <c r="E21" s="30">
        <v>320</v>
      </c>
      <c r="F21" s="31">
        <f t="shared" si="0"/>
        <v>19200</v>
      </c>
      <c r="G21" s="28" t="s">
        <v>87</v>
      </c>
    </row>
    <row r="22" spans="1:7" ht="20.100000000000001" customHeight="1" x14ac:dyDescent="0.25">
      <c r="A22" s="27" t="s">
        <v>88</v>
      </c>
      <c r="B22" s="28" t="s">
        <v>89</v>
      </c>
      <c r="C22" s="29">
        <v>12</v>
      </c>
      <c r="D22" s="28" t="s">
        <v>90</v>
      </c>
      <c r="E22" s="30">
        <v>8240</v>
      </c>
      <c r="F22" s="31">
        <f t="shared" si="0"/>
        <v>98880</v>
      </c>
      <c r="G22" s="28" t="s">
        <v>91</v>
      </c>
    </row>
    <row r="23" spans="1:7" ht="20.100000000000001" customHeight="1" x14ac:dyDescent="0.25">
      <c r="A23" s="27" t="s">
        <v>92</v>
      </c>
      <c r="B23" s="28" t="s">
        <v>74</v>
      </c>
      <c r="C23" s="29">
        <v>10</v>
      </c>
      <c r="D23" s="28" t="s">
        <v>93</v>
      </c>
      <c r="E23" s="30">
        <v>3040</v>
      </c>
      <c r="F23" s="31">
        <f t="shared" si="0"/>
        <v>30400</v>
      </c>
      <c r="G23" s="28" t="s">
        <v>94</v>
      </c>
    </row>
    <row r="24" spans="1:7" ht="20.100000000000001" customHeight="1" x14ac:dyDescent="0.25">
      <c r="A24" s="27" t="s">
        <v>95</v>
      </c>
      <c r="B24" s="28" t="s">
        <v>96</v>
      </c>
      <c r="C24" s="29">
        <v>15</v>
      </c>
      <c r="D24" s="28" t="s">
        <v>75</v>
      </c>
      <c r="E24" s="30">
        <v>3870</v>
      </c>
      <c r="F24" s="31">
        <f t="shared" si="0"/>
        <v>58050</v>
      </c>
      <c r="G24" s="28" t="s">
        <v>97</v>
      </c>
    </row>
    <row r="25" spans="1:7" ht="20.100000000000001" customHeight="1" x14ac:dyDescent="0.25">
      <c r="A25" s="27" t="s">
        <v>98</v>
      </c>
      <c r="B25" s="28" t="s">
        <v>99</v>
      </c>
      <c r="C25" s="29">
        <v>30</v>
      </c>
      <c r="D25" s="28" t="s">
        <v>86</v>
      </c>
      <c r="E25" s="30">
        <v>1300</v>
      </c>
      <c r="F25" s="31">
        <f t="shared" si="0"/>
        <v>39000</v>
      </c>
      <c r="G25" s="28" t="s">
        <v>100</v>
      </c>
    </row>
    <row r="26" spans="1:7" ht="20.100000000000001" customHeight="1" x14ac:dyDescent="0.25">
      <c r="A26" s="27" t="s">
        <v>101</v>
      </c>
      <c r="B26" s="28" t="s">
        <v>96</v>
      </c>
      <c r="C26" s="29">
        <v>20</v>
      </c>
      <c r="D26" s="28" t="s">
        <v>75</v>
      </c>
      <c r="E26" s="30">
        <v>0</v>
      </c>
      <c r="F26" s="31">
        <f t="shared" si="0"/>
        <v>0</v>
      </c>
      <c r="G26" s="28" t="s">
        <v>102</v>
      </c>
    </row>
    <row r="27" spans="1:7" ht="20.100000000000001" customHeight="1" x14ac:dyDescent="0.25">
      <c r="A27" s="32"/>
      <c r="B27" s="32"/>
      <c r="C27" s="33"/>
      <c r="D27" s="32"/>
      <c r="E27" s="33"/>
      <c r="F27" s="34">
        <f t="shared" si="0"/>
        <v>0</v>
      </c>
      <c r="G27" s="32"/>
    </row>
    <row r="28" spans="1:7" ht="20.100000000000001" customHeight="1" x14ac:dyDescent="0.25">
      <c r="A28" s="32"/>
      <c r="B28" s="32"/>
      <c r="C28" s="33"/>
      <c r="D28" s="32"/>
      <c r="E28" s="33"/>
      <c r="F28" s="34">
        <f t="shared" si="0"/>
        <v>0</v>
      </c>
      <c r="G28" s="32"/>
    </row>
    <row r="29" spans="1:7" ht="20.100000000000001" customHeight="1" x14ac:dyDescent="0.25">
      <c r="A29" s="32"/>
      <c r="B29" s="32"/>
      <c r="C29" s="33"/>
      <c r="D29" s="32"/>
      <c r="E29" s="33"/>
      <c r="F29" s="34">
        <f t="shared" si="0"/>
        <v>0</v>
      </c>
      <c r="G29" s="32"/>
    </row>
    <row r="30" spans="1:7" ht="20.100000000000001" customHeight="1" x14ac:dyDescent="0.25">
      <c r="A30" s="32"/>
      <c r="B30" s="32"/>
      <c r="C30" s="33"/>
      <c r="D30" s="32"/>
      <c r="E30" s="33"/>
      <c r="F30" s="34">
        <f t="shared" si="0"/>
        <v>0</v>
      </c>
      <c r="G30" s="32"/>
    </row>
    <row r="31" spans="1:7" ht="20.100000000000001" customHeight="1" x14ac:dyDescent="0.25">
      <c r="A31" s="32"/>
      <c r="B31" s="32"/>
      <c r="C31" s="33"/>
      <c r="D31" s="32"/>
      <c r="E31" s="33"/>
      <c r="F31" s="34">
        <f t="shared" si="0"/>
        <v>0</v>
      </c>
      <c r="G31" s="32"/>
    </row>
    <row r="32" spans="1:7" ht="20.100000000000001" customHeight="1" x14ac:dyDescent="0.25">
      <c r="A32" s="32"/>
      <c r="B32" s="32"/>
      <c r="C32" s="33"/>
      <c r="D32" s="32"/>
      <c r="E32" s="33"/>
      <c r="F32" s="34">
        <f t="shared" si="0"/>
        <v>0</v>
      </c>
      <c r="G32" s="32"/>
    </row>
    <row r="33" spans="1:7" ht="20.100000000000001" customHeight="1" x14ac:dyDescent="0.25">
      <c r="A33" s="32"/>
      <c r="B33" s="32"/>
      <c r="C33" s="33"/>
      <c r="D33" s="32"/>
      <c r="E33" s="33"/>
      <c r="F33" s="34">
        <f t="shared" si="0"/>
        <v>0</v>
      </c>
      <c r="G33" s="32"/>
    </row>
    <row r="34" spans="1:7" ht="20.100000000000001" customHeight="1" x14ac:dyDescent="0.25">
      <c r="A34" s="32"/>
      <c r="B34" s="32"/>
      <c r="C34" s="33"/>
      <c r="D34" s="32"/>
      <c r="E34" s="33"/>
      <c r="F34" s="34">
        <f t="shared" si="0"/>
        <v>0</v>
      </c>
      <c r="G34" s="32"/>
    </row>
    <row r="35" spans="1:7" ht="20.100000000000001" customHeight="1" x14ac:dyDescent="0.25">
      <c r="A35" s="32"/>
      <c r="B35" s="32"/>
      <c r="C35" s="33"/>
      <c r="D35" s="32"/>
      <c r="E35" s="33"/>
      <c r="F35" s="34">
        <f t="shared" si="0"/>
        <v>0</v>
      </c>
      <c r="G35" s="32"/>
    </row>
    <row r="37" spans="1:7" s="20" customFormat="1" x14ac:dyDescent="0.25">
      <c r="A37" s="41" t="s">
        <v>103</v>
      </c>
      <c r="B37" s="42"/>
      <c r="C37" s="42"/>
      <c r="D37" s="42"/>
      <c r="E37" s="42"/>
      <c r="F37" s="42"/>
    </row>
    <row r="38" spans="1:7" ht="24.95" customHeight="1" x14ac:dyDescent="0.25">
      <c r="A38" s="12" t="s">
        <v>104</v>
      </c>
      <c r="B38" s="12" t="s">
        <v>105</v>
      </c>
      <c r="C38" s="12" t="s">
        <v>106</v>
      </c>
      <c r="D38" s="12" t="s">
        <v>107</v>
      </c>
      <c r="E38" s="12" t="s">
        <v>108</v>
      </c>
      <c r="F38" s="12" t="s">
        <v>109</v>
      </c>
    </row>
    <row r="39" spans="1:7" ht="20.100000000000001" customHeight="1" x14ac:dyDescent="0.25">
      <c r="A39" s="27" t="s">
        <v>110</v>
      </c>
      <c r="B39" s="29">
        <v>12</v>
      </c>
      <c r="C39" s="35">
        <v>25</v>
      </c>
      <c r="D39" s="36">
        <f>B39*C39</f>
        <v>300</v>
      </c>
      <c r="E39" s="6" t="s">
        <v>111</v>
      </c>
      <c r="F39" s="6" t="s">
        <v>112</v>
      </c>
    </row>
    <row r="40" spans="1:7" ht="20.100000000000001" customHeight="1" x14ac:dyDescent="0.25">
      <c r="A40" s="27" t="s">
        <v>113</v>
      </c>
      <c r="B40" s="29">
        <v>40</v>
      </c>
      <c r="C40" s="35">
        <v>1.5</v>
      </c>
      <c r="D40" s="36">
        <f>B40*C40</f>
        <v>60</v>
      </c>
      <c r="E40" s="6" t="s">
        <v>114</v>
      </c>
      <c r="F40" s="6" t="s">
        <v>115</v>
      </c>
    </row>
    <row r="41" spans="1:7" ht="20.100000000000001" customHeight="1" x14ac:dyDescent="0.25">
      <c r="A41" s="27" t="s">
        <v>116</v>
      </c>
      <c r="B41" s="29">
        <v>1</v>
      </c>
      <c r="C41" s="35">
        <v>500</v>
      </c>
      <c r="D41" s="36">
        <f>B41*C41</f>
        <v>500</v>
      </c>
      <c r="E41" s="6" t="s">
        <v>117</v>
      </c>
      <c r="F41" s="6" t="s">
        <v>118</v>
      </c>
    </row>
    <row r="42" spans="1:7" ht="20.100000000000001" customHeight="1" x14ac:dyDescent="0.25">
      <c r="A42" s="32"/>
      <c r="B42" s="33"/>
      <c r="C42" s="33"/>
      <c r="D42" s="37">
        <f>B42*C42</f>
        <v>0</v>
      </c>
      <c r="E42" s="32"/>
      <c r="F42" s="32"/>
    </row>
  </sheetData>
  <mergeCells count="5">
    <mergeCell ref="A10:C10"/>
    <mergeCell ref="A37:F37"/>
    <mergeCell ref="E4:G4"/>
    <mergeCell ref="A15:G15"/>
    <mergeCell ref="A4:C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showGridLines="0" workbookViewId="0"/>
  </sheetViews>
  <sheetFormatPr defaultRowHeight="15" x14ac:dyDescent="0.25"/>
  <cols>
    <col min="1" max="1" width="32" customWidth="1"/>
    <col min="2" max="2" width="18" customWidth="1"/>
    <col min="3" max="3" width="20" customWidth="1"/>
    <col min="4" max="4" width="24" customWidth="1"/>
    <col min="5" max="5" width="65" customWidth="1"/>
  </cols>
  <sheetData>
    <row r="1" spans="1:5" ht="21" x14ac:dyDescent="0.35">
      <c r="A1" s="1" t="s">
        <v>119</v>
      </c>
    </row>
    <row r="2" spans="1:5" x14ac:dyDescent="0.25">
      <c r="A2" s="2" t="s">
        <v>120</v>
      </c>
    </row>
    <row r="4" spans="1:5" s="20" customFormat="1" x14ac:dyDescent="0.25">
      <c r="A4" s="41" t="s">
        <v>121</v>
      </c>
      <c r="B4" s="42"/>
      <c r="C4" s="42"/>
      <c r="D4" s="42"/>
      <c r="E4" s="42"/>
    </row>
    <row r="5" spans="1:5" ht="24.95" customHeight="1" x14ac:dyDescent="0.25">
      <c r="A5" s="12" t="s">
        <v>122</v>
      </c>
      <c r="B5" s="12" t="s">
        <v>123</v>
      </c>
      <c r="C5" s="12" t="s">
        <v>124</v>
      </c>
      <c r="D5" s="12" t="s">
        <v>125</v>
      </c>
      <c r="E5" s="12" t="s">
        <v>126</v>
      </c>
    </row>
    <row r="6" spans="1:5" ht="20.100000000000001" customHeight="1" x14ac:dyDescent="0.25">
      <c r="A6" s="13" t="s">
        <v>127</v>
      </c>
      <c r="B6" s="8">
        <v>1</v>
      </c>
      <c r="C6" s="28" t="s">
        <v>128</v>
      </c>
      <c r="D6" s="38">
        <v>5</v>
      </c>
      <c r="E6" s="6" t="s">
        <v>129</v>
      </c>
    </row>
    <row r="7" spans="1:5" ht="20.100000000000001" customHeight="1" x14ac:dyDescent="0.25">
      <c r="A7" s="13" t="s">
        <v>130</v>
      </c>
      <c r="B7" s="8">
        <v>2</v>
      </c>
      <c r="C7" s="28" t="s">
        <v>131</v>
      </c>
      <c r="D7" s="38">
        <v>4</v>
      </c>
      <c r="E7" s="6" t="s">
        <v>132</v>
      </c>
    </row>
    <row r="8" spans="1:5" ht="20.100000000000001" customHeight="1" x14ac:dyDescent="0.25">
      <c r="A8" s="13" t="s">
        <v>133</v>
      </c>
      <c r="B8" s="8">
        <v>1</v>
      </c>
      <c r="C8" s="28" t="s">
        <v>134</v>
      </c>
      <c r="D8" s="38">
        <v>4</v>
      </c>
      <c r="E8" s="6" t="s">
        <v>135</v>
      </c>
    </row>
    <row r="9" spans="1:5" ht="20.100000000000001" customHeight="1" x14ac:dyDescent="0.25">
      <c r="A9" s="13" t="s">
        <v>136</v>
      </c>
      <c r="B9" s="8">
        <v>1</v>
      </c>
      <c r="C9" s="28" t="s">
        <v>137</v>
      </c>
      <c r="D9" s="38">
        <v>5</v>
      </c>
      <c r="E9" s="6" t="s">
        <v>138</v>
      </c>
    </row>
    <row r="10" spans="1:5" ht="20.100000000000001" customHeight="1" x14ac:dyDescent="0.25">
      <c r="A10" s="13" t="s">
        <v>139</v>
      </c>
      <c r="B10" s="8">
        <v>8</v>
      </c>
      <c r="C10" s="28" t="s">
        <v>140</v>
      </c>
      <c r="D10" s="38">
        <v>5</v>
      </c>
      <c r="E10" s="6" t="s">
        <v>141</v>
      </c>
    </row>
    <row r="11" spans="1:5" ht="20.100000000000001" customHeight="1" x14ac:dyDescent="0.25">
      <c r="A11" s="13" t="s">
        <v>142</v>
      </c>
      <c r="B11" s="8">
        <v>1</v>
      </c>
      <c r="C11" s="28" t="s">
        <v>143</v>
      </c>
      <c r="D11" s="38">
        <v>3</v>
      </c>
      <c r="E11" s="6" t="s">
        <v>144</v>
      </c>
    </row>
    <row r="12" spans="1:5" ht="20.100000000000001" customHeight="1" x14ac:dyDescent="0.25">
      <c r="A12" s="32"/>
      <c r="B12" s="33"/>
      <c r="C12" s="32"/>
      <c r="D12" s="33"/>
      <c r="E12" s="32"/>
    </row>
    <row r="13" spans="1:5" ht="20.100000000000001" customHeight="1" x14ac:dyDescent="0.25">
      <c r="A13" s="32"/>
      <c r="B13" s="33"/>
      <c r="C13" s="32"/>
      <c r="D13" s="33"/>
      <c r="E13" s="32"/>
    </row>
    <row r="15" spans="1:5" s="20" customFormat="1" x14ac:dyDescent="0.25">
      <c r="A15" s="41" t="s">
        <v>145</v>
      </c>
      <c r="B15" s="42"/>
      <c r="C15" s="42"/>
      <c r="D15" s="42"/>
      <c r="E15" s="42"/>
    </row>
    <row r="16" spans="1:5" ht="24.95" customHeight="1" x14ac:dyDescent="0.25">
      <c r="A16" s="12" t="s">
        <v>146</v>
      </c>
      <c r="B16" s="12" t="s">
        <v>147</v>
      </c>
      <c r="C16" s="12" t="s">
        <v>148</v>
      </c>
      <c r="D16" s="12" t="s">
        <v>149</v>
      </c>
      <c r="E16" s="12" t="s">
        <v>150</v>
      </c>
    </row>
    <row r="17" spans="1:5" ht="20.100000000000001" customHeight="1" x14ac:dyDescent="0.25">
      <c r="A17" s="13" t="s">
        <v>151</v>
      </c>
      <c r="B17" s="8">
        <v>5</v>
      </c>
      <c r="C17" s="28" t="s">
        <v>152</v>
      </c>
      <c r="D17" s="28" t="s">
        <v>153</v>
      </c>
      <c r="E17" s="6" t="s">
        <v>154</v>
      </c>
    </row>
    <row r="18" spans="1:5" ht="20.100000000000001" customHeight="1" x14ac:dyDescent="0.25">
      <c r="A18" s="13" t="s">
        <v>155</v>
      </c>
      <c r="B18" s="8">
        <v>10</v>
      </c>
      <c r="C18" s="28" t="s">
        <v>156</v>
      </c>
      <c r="D18" s="28" t="s">
        <v>157</v>
      </c>
      <c r="E18" s="6" t="s">
        <v>158</v>
      </c>
    </row>
    <row r="19" spans="1:5" ht="20.100000000000001" customHeight="1" x14ac:dyDescent="0.25">
      <c r="A19" s="13" t="s">
        <v>159</v>
      </c>
      <c r="B19" s="8">
        <v>50</v>
      </c>
      <c r="C19" s="28" t="s">
        <v>156</v>
      </c>
      <c r="D19" s="28" t="s">
        <v>160</v>
      </c>
      <c r="E19" s="6" t="s">
        <v>161</v>
      </c>
    </row>
    <row r="20" spans="1:5" ht="20.100000000000001" customHeight="1" x14ac:dyDescent="0.25">
      <c r="A20" s="13" t="s">
        <v>162</v>
      </c>
      <c r="B20" s="8">
        <v>8</v>
      </c>
      <c r="C20" s="28" t="s">
        <v>163</v>
      </c>
      <c r="D20" s="28" t="s">
        <v>164</v>
      </c>
      <c r="E20" s="6" t="s">
        <v>165</v>
      </c>
    </row>
    <row r="21" spans="1:5" ht="20.100000000000001" customHeight="1" x14ac:dyDescent="0.25">
      <c r="A21" s="32"/>
      <c r="B21" s="33"/>
      <c r="C21" s="32"/>
      <c r="D21" s="32"/>
      <c r="E21" s="32"/>
    </row>
    <row r="23" spans="1:5" s="20" customFormat="1" x14ac:dyDescent="0.25">
      <c r="A23" s="41" t="s">
        <v>166</v>
      </c>
      <c r="B23" s="42"/>
      <c r="C23" s="42"/>
      <c r="D23" s="42"/>
      <c r="E23" s="42"/>
    </row>
    <row r="24" spans="1:5" ht="24.95" customHeight="1" x14ac:dyDescent="0.25">
      <c r="A24" s="12" t="s">
        <v>167</v>
      </c>
      <c r="B24" s="12" t="s">
        <v>123</v>
      </c>
      <c r="C24" s="12" t="s">
        <v>168</v>
      </c>
      <c r="D24" s="12" t="s">
        <v>169</v>
      </c>
      <c r="E24" s="12" t="s">
        <v>170</v>
      </c>
    </row>
    <row r="25" spans="1:5" ht="20.100000000000001" customHeight="1" x14ac:dyDescent="0.25">
      <c r="A25" s="13" t="s">
        <v>171</v>
      </c>
      <c r="B25" s="8">
        <v>10</v>
      </c>
      <c r="C25" s="28" t="s">
        <v>172</v>
      </c>
      <c r="D25" s="11" t="s">
        <v>173</v>
      </c>
      <c r="E25" s="6" t="s">
        <v>174</v>
      </c>
    </row>
    <row r="26" spans="1:5" ht="20.100000000000001" customHeight="1" x14ac:dyDescent="0.25">
      <c r="A26" s="13" t="s">
        <v>175</v>
      </c>
      <c r="B26" s="8">
        <v>50</v>
      </c>
      <c r="C26" s="28" t="s">
        <v>176</v>
      </c>
      <c r="D26" s="11" t="s">
        <v>177</v>
      </c>
      <c r="E26" s="6" t="s">
        <v>178</v>
      </c>
    </row>
    <row r="27" spans="1:5" ht="20.100000000000001" customHeight="1" x14ac:dyDescent="0.25">
      <c r="A27" s="13" t="s">
        <v>179</v>
      </c>
      <c r="B27" s="8">
        <v>12</v>
      </c>
      <c r="C27" s="28" t="s">
        <v>180</v>
      </c>
      <c r="D27" s="11" t="s">
        <v>173</v>
      </c>
      <c r="E27" s="6" t="s">
        <v>181</v>
      </c>
    </row>
    <row r="28" spans="1:5" ht="20.100000000000001" customHeight="1" x14ac:dyDescent="0.25">
      <c r="A28" s="13" t="s">
        <v>182</v>
      </c>
      <c r="B28" s="8">
        <v>40</v>
      </c>
      <c r="C28" s="28" t="s">
        <v>69</v>
      </c>
      <c r="D28" s="11" t="s">
        <v>177</v>
      </c>
      <c r="E28" s="6" t="s">
        <v>183</v>
      </c>
    </row>
    <row r="29" spans="1:5" ht="20.100000000000001" customHeight="1" x14ac:dyDescent="0.25">
      <c r="A29" s="13" t="s">
        <v>184</v>
      </c>
      <c r="B29" s="8">
        <v>30</v>
      </c>
      <c r="C29" s="28" t="s">
        <v>185</v>
      </c>
      <c r="D29" s="11" t="s">
        <v>186</v>
      </c>
      <c r="E29" s="6" t="s">
        <v>187</v>
      </c>
    </row>
    <row r="30" spans="1:5" ht="20.100000000000001" customHeight="1" x14ac:dyDescent="0.25">
      <c r="A30" s="32"/>
      <c r="B30" s="33"/>
      <c r="C30" s="32"/>
      <c r="D30" s="32"/>
      <c r="E30" s="32"/>
    </row>
  </sheetData>
  <mergeCells count="3">
    <mergeCell ref="A15:E15"/>
    <mergeCell ref="A4:E4"/>
    <mergeCell ref="A23:E2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showGridLines="0" tabSelected="1" workbookViewId="0"/>
  </sheetViews>
  <sheetFormatPr defaultRowHeight="15" x14ac:dyDescent="0.25"/>
  <cols>
    <col min="1" max="1" width="30" customWidth="1"/>
    <col min="2" max="2" width="38" customWidth="1"/>
    <col min="3" max="3" width="15" customWidth="1"/>
    <col min="4" max="4" width="70" customWidth="1"/>
  </cols>
  <sheetData>
    <row r="1" spans="1:4" ht="21" x14ac:dyDescent="0.35">
      <c r="A1" s="1" t="s">
        <v>188</v>
      </c>
    </row>
    <row r="2" spans="1:4" x14ac:dyDescent="0.25">
      <c r="A2" s="2" t="s">
        <v>189</v>
      </c>
    </row>
    <row r="4" spans="1:4" s="39" customFormat="1" x14ac:dyDescent="0.25">
      <c r="A4" s="41" t="s">
        <v>190</v>
      </c>
      <c r="B4" s="43"/>
      <c r="C4" s="43"/>
      <c r="D4" s="43"/>
    </row>
    <row r="5" spans="1:4" ht="24.95" customHeight="1" x14ac:dyDescent="0.25">
      <c r="A5" s="12" t="s">
        <v>191</v>
      </c>
      <c r="B5" s="12" t="s">
        <v>192</v>
      </c>
      <c r="C5" s="12" t="s">
        <v>193</v>
      </c>
      <c r="D5" s="12" t="s">
        <v>3</v>
      </c>
    </row>
    <row r="6" spans="1:4" ht="20.100000000000001" customHeight="1" x14ac:dyDescent="0.25">
      <c r="A6" s="5" t="s">
        <v>194</v>
      </c>
      <c r="B6" s="40">
        <f>'Stoccaggio Cibo e Acqua'!B11</f>
        <v>720000</v>
      </c>
      <c r="C6" s="9" t="str">
        <f>IF('Stoccaggio Cibo e Acqua'!B11='Stoccaggio Cibo e Acqua'!B5*'Stoccaggio Cibo e Acqua'!B6*'Stoccaggio Cibo e Acqua'!B7, "✅ OK", "❌ ERRORE")</f>
        <v>✅ OK</v>
      </c>
      <c r="D6" s="6" t="s">
        <v>195</v>
      </c>
    </row>
    <row r="7" spans="1:4" ht="20.100000000000001" customHeight="1" x14ac:dyDescent="0.25">
      <c r="A7" s="5" t="s">
        <v>196</v>
      </c>
      <c r="B7" s="40">
        <f>'Stoccaggio Cibo e Acqua'!B12</f>
        <v>1080</v>
      </c>
      <c r="C7" s="9" t="str">
        <f>IF('Stoccaggio Cibo e Acqua'!B12='Stoccaggio Cibo e Acqua'!B5*'Stoccaggio Cibo e Acqua'!B6*'Stoccaggio Cibo e Acqua'!B8, "✅ OK", "❌ ERRORE")</f>
        <v>✅ OK</v>
      </c>
      <c r="D7" s="6" t="s">
        <v>197</v>
      </c>
    </row>
    <row r="8" spans="1:4" ht="20.100000000000001" customHeight="1" x14ac:dyDescent="0.25">
      <c r="A8" s="5" t="s">
        <v>198</v>
      </c>
      <c r="B8" s="40">
        <f>AVERAGE('Matrice delle Minacce'!D5:D10)</f>
        <v>40.833333333333336</v>
      </c>
      <c r="C8" s="9" t="str">
        <f>IF('Matrice delle Minacce'!D11&gt;0, "✅ OK", "❌ ERRORE")</f>
        <v>✅ OK</v>
      </c>
      <c r="D8" s="6" t="s">
        <v>199</v>
      </c>
    </row>
  </sheetData>
  <mergeCells count="1"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 e Legenda</vt:lpstr>
      <vt:lpstr>Matrice delle Minacce</vt:lpstr>
      <vt:lpstr>Stoccaggio Cibo e Acqua</vt:lpstr>
      <vt:lpstr>Inventario Attrezzatura</vt:lpstr>
      <vt:lpstr>Checks di Integrita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Alessio Scalas</cp:lastModifiedBy>
  <dcterms:created xsi:type="dcterms:W3CDTF">2026-09-05T08:16:28Z</dcterms:created>
  <dcterms:modified xsi:type="dcterms:W3CDTF">2026-09-28T12:54:13Z</dcterms:modified>
</cp:coreProperties>
</file>